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kul/Documents/Assetyogi/Youtube/Videos 2023/New Tax Slabs 2023/"/>
    </mc:Choice>
  </mc:AlternateContent>
  <xr:revisionPtr revIDLastSave="0" documentId="13_ncr:1_{95040497-5272-D34E-A690-26E397DF077E}" xr6:coauthVersionLast="47" xr6:coauthVersionMax="47" xr10:uidLastSave="{00000000-0000-0000-0000-000000000000}"/>
  <bookViews>
    <workbookView xWindow="0" yWindow="500" windowWidth="30720" windowHeight="17160" xr2:uid="{82764AC5-DEA7-4E25-A0B4-038D90537529}"/>
  </bookViews>
  <sheets>
    <sheet name="Tax Slabs 2023-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G24" i="2" s="1"/>
  <c r="F25" i="2"/>
  <c r="G25" i="2" s="1"/>
  <c r="F26" i="2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K32" i="2" s="1"/>
  <c r="F23" i="2"/>
  <c r="G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23" i="2"/>
  <c r="J23" i="2" s="1"/>
  <c r="K23" i="2" l="1"/>
  <c r="K25" i="2"/>
  <c r="K24" i="2"/>
  <c r="K27" i="2"/>
  <c r="G26" i="2"/>
  <c r="K26" i="2" s="1"/>
  <c r="K29" i="2"/>
  <c r="K31" i="2"/>
  <c r="K30" i="2"/>
  <c r="K28" i="2"/>
</calcChain>
</file>

<file path=xl/sharedStrings.xml><?xml version="1.0" encoding="utf-8"?>
<sst xmlns="http://schemas.openxmlformats.org/spreadsheetml/2006/main" count="56" uniqueCount="45">
  <si>
    <t>HRA Exemption</t>
  </si>
  <si>
    <t>Standard Deduction</t>
  </si>
  <si>
    <t>Loss from House Property</t>
  </si>
  <si>
    <t>Net Taxable Income</t>
  </si>
  <si>
    <t>&gt; ₹ 15 Lakhs</t>
  </si>
  <si>
    <t>Remarks</t>
  </si>
  <si>
    <t>If Net Taxable Income &lt; ₹ 5 Lakhs</t>
  </si>
  <si>
    <t>Income Range</t>
  </si>
  <si>
    <t>Income Value (₹)</t>
  </si>
  <si>
    <t>If Net Taxable Income &gt; ₹ 5 Lakhs</t>
  </si>
  <si>
    <t>Tax Rate</t>
  </si>
  <si>
    <t>Old Tax Slabs</t>
  </si>
  <si>
    <t>New Tax Slabs</t>
  </si>
  <si>
    <t xml:space="preserve">&gt; ₹ 10 Lakhs </t>
  </si>
  <si>
    <t xml:space="preserve">&gt; ₹ 15 Lakhs </t>
  </si>
  <si>
    <t>If Net Taxable Income &lt; ₹ 7 Lakhs</t>
  </si>
  <si>
    <t>If Net Taxable Income &gt; ₹ 7 Lakhs</t>
  </si>
  <si>
    <t>Old Tax Regime</t>
  </si>
  <si>
    <t>New Tax Regime (2023)</t>
  </si>
  <si>
    <t>Better</t>
  </si>
  <si>
    <t>₹ 2.5 - 5 Lakhs</t>
  </si>
  <si>
    <t>₹ 5 - 10 Lakhs</t>
  </si>
  <si>
    <t>₹ 0 - 2.5 Lakhs</t>
  </si>
  <si>
    <t>₹ 3 - 6 Lakhs</t>
  </si>
  <si>
    <t>₹ 6 - 9 Lakhs</t>
  </si>
  <si>
    <t>₹ 9 - 12 Lakhs</t>
  </si>
  <si>
    <t>₹ 12 - 15 Lakhs</t>
  </si>
  <si>
    <t>₹ 2.5 - 3 Lakhs</t>
  </si>
  <si>
    <t>₹ 3 - 5 Lakhs</t>
  </si>
  <si>
    <t>₹ 5 - 6 Lakhs</t>
  </si>
  <si>
    <t>₹ 6 - 7 Lakhs</t>
  </si>
  <si>
    <t>₹ 7 - ₹ 9 Lakhs</t>
  </si>
  <si>
    <t>₹ 9 - 10 Lakhs</t>
  </si>
  <si>
    <t>₹ 10 - 12 Lakhs</t>
  </si>
  <si>
    <t>Old Vs New Tax Regimes : FY 2023-24</t>
  </si>
  <si>
    <t>Calculator By - AssetYogi</t>
  </si>
  <si>
    <t>Extra Deductions*</t>
  </si>
  <si>
    <t>Deductions Under Sec 80D</t>
  </si>
  <si>
    <t>Other Deductions</t>
  </si>
  <si>
    <r>
      <t>Tax @ New Slabs</t>
    </r>
    <r>
      <rPr>
        <sz val="14"/>
        <color theme="1"/>
        <rFont val="Calibri"/>
        <family val="2"/>
        <scheme val="minor"/>
      </rPr>
      <t xml:space="preserve"> #</t>
    </r>
  </si>
  <si>
    <r>
      <t xml:space="preserve">Tax @ Old Slabs </t>
    </r>
    <r>
      <rPr>
        <sz val="14"/>
        <color theme="1"/>
        <rFont val="Calibri"/>
        <family val="2"/>
        <scheme val="minor"/>
      </rPr>
      <t>#</t>
    </r>
  </si>
  <si>
    <t># Tax Calculations are without Surcharge and Cess</t>
  </si>
  <si>
    <t>*Extra Deductions</t>
  </si>
  <si>
    <t>₹ 0 - 3 Lakhs</t>
  </si>
  <si>
    <t>Deductions Under Sec 80C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</si>
</sst>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#,##0.00"/>
    <numFmt numFmtId="165" formatCode="&quot;₹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6E3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5" borderId="0" xfId="0" applyFont="1" applyFill="1" applyAlignment="1" applyProtection="1">
      <alignment vertical="center" wrapText="1"/>
      <protection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14" xfId="0" applyFont="1" applyFill="1" applyBorder="1" applyAlignment="1" applyProtection="1">
      <alignment horizontal="center" vertical="center" wrapText="1"/>
      <protection hidden="1"/>
    </xf>
    <xf numFmtId="0" fontId="5" fillId="7" borderId="5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vertical="center"/>
      <protection hidden="1"/>
    </xf>
    <xf numFmtId="9" fontId="5" fillId="5" borderId="13" xfId="0" applyNumberFormat="1" applyFont="1" applyFill="1" applyBorder="1" applyAlignment="1" applyProtection="1">
      <alignment horizontal="center" vertical="center"/>
      <protection hidden="1"/>
    </xf>
    <xf numFmtId="9" fontId="5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vertical="center" wrapText="1"/>
      <protection hidden="1"/>
    </xf>
    <xf numFmtId="9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9" fontId="3" fillId="5" borderId="0" xfId="0" applyNumberFormat="1" applyFont="1" applyFill="1" applyAlignment="1" applyProtection="1">
      <alignment horizontal="center" vertical="center" wrapText="1"/>
      <protection hidden="1"/>
    </xf>
    <xf numFmtId="164" fontId="3" fillId="5" borderId="0" xfId="0" applyNumberFormat="1" applyFont="1" applyFill="1" applyAlignment="1" applyProtection="1">
      <alignment vertical="center" wrapText="1"/>
      <protection hidden="1"/>
    </xf>
    <xf numFmtId="0" fontId="5" fillId="5" borderId="0" xfId="0" applyFont="1" applyFill="1" applyAlignment="1" applyProtection="1">
      <alignment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5" fillId="7" borderId="6" xfId="0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7" borderId="7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vertical="center" wrapText="1"/>
      <protection hidden="1"/>
    </xf>
    <xf numFmtId="165" fontId="3" fillId="5" borderId="6" xfId="0" applyNumberFormat="1" applyFont="1" applyFill="1" applyBorder="1" applyAlignment="1" applyProtection="1">
      <alignment vertical="center" wrapText="1"/>
      <protection hidden="1"/>
    </xf>
    <xf numFmtId="165" fontId="3" fillId="5" borderId="13" xfId="0" applyNumberFormat="1" applyFont="1" applyFill="1" applyBorder="1" applyAlignment="1" applyProtection="1">
      <alignment vertical="center" wrapText="1"/>
      <protection hidden="1"/>
    </xf>
    <xf numFmtId="165" fontId="3" fillId="5" borderId="7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vertical="center" wrapText="1"/>
      <protection hidden="1"/>
    </xf>
    <xf numFmtId="165" fontId="3" fillId="5" borderId="8" xfId="0" applyNumberFormat="1" applyFont="1" applyFill="1" applyBorder="1" applyAlignment="1" applyProtection="1">
      <alignment vertical="center" wrapText="1"/>
      <protection hidden="1"/>
    </xf>
    <xf numFmtId="165" fontId="3" fillId="5" borderId="15" xfId="0" applyNumberFormat="1" applyFont="1" applyFill="1" applyBorder="1" applyAlignment="1" applyProtection="1">
      <alignment vertical="center" wrapText="1"/>
      <protection hidden="1"/>
    </xf>
    <xf numFmtId="165" fontId="3" fillId="5" borderId="9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vertical="center" wrapText="1"/>
      <protection hidden="1"/>
    </xf>
    <xf numFmtId="0" fontId="0" fillId="5" borderId="9" xfId="0" applyFill="1" applyBorder="1" applyAlignment="1" applyProtection="1">
      <alignment vertical="center" wrapText="1"/>
      <protection hidden="1"/>
    </xf>
    <xf numFmtId="0" fontId="6" fillId="9" borderId="0" xfId="0" applyFont="1" applyFill="1" applyAlignment="1" applyProtection="1">
      <alignment vertical="center" wrapText="1"/>
      <protection hidden="1"/>
    </xf>
    <xf numFmtId="0" fontId="7" fillId="9" borderId="0" xfId="0" applyFont="1" applyFill="1" applyAlignment="1" applyProtection="1">
      <alignment vertical="center" wrapText="1"/>
      <protection hidden="1"/>
    </xf>
    <xf numFmtId="165" fontId="3" fillId="2" borderId="1" xfId="0" applyNumberFormat="1" applyFont="1" applyFill="1" applyBorder="1" applyAlignment="1" applyProtection="1">
      <alignment vertical="center" wrapText="1"/>
      <protection locked="0"/>
    </xf>
    <xf numFmtId="165" fontId="3" fillId="2" borderId="2" xfId="0" applyNumberFormat="1" applyFont="1" applyFill="1" applyBorder="1" applyAlignment="1" applyProtection="1">
      <alignment vertical="center" wrapText="1"/>
      <protection locked="0"/>
    </xf>
    <xf numFmtId="165" fontId="3" fillId="2" borderId="13" xfId="0" applyNumberFormat="1" applyFont="1" applyFill="1" applyBorder="1" applyAlignment="1" applyProtection="1">
      <alignment vertical="center" wrapText="1"/>
      <protection locked="0"/>
    </xf>
    <xf numFmtId="165" fontId="3" fillId="2" borderId="15" xfId="0" applyNumberFormat="1" applyFont="1" applyFill="1" applyBorder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0" fontId="5" fillId="8" borderId="16" xfId="0" applyFont="1" applyFill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Alignment="1" applyProtection="1">
      <alignment horizontal="left" vertical="center" wrapText="1"/>
      <protection hidden="1"/>
    </xf>
    <xf numFmtId="0" fontId="3" fillId="5" borderId="17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Alignment="1" applyProtection="1">
      <alignment horizontal="center" vertical="center" wrapText="1"/>
      <protection hidden="1"/>
    </xf>
    <xf numFmtId="0" fontId="8" fillId="9" borderId="0" xfId="0" applyFont="1" applyFill="1" applyAlignment="1" applyProtection="1">
      <alignment horizontal="right" vertical="center" wrapText="1"/>
      <protection hidden="1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14" xfId="0" applyFont="1" applyFill="1" applyBorder="1" applyAlignment="1" applyProtection="1">
      <alignment horizontal="center" vertical="center" wrapText="1"/>
      <protection hidden="1"/>
    </xf>
    <xf numFmtId="0" fontId="5" fillId="7" borderId="5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6" borderId="16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center" wrapText="1"/>
      <protection hidden="1"/>
    </xf>
    <xf numFmtId="0" fontId="1" fillId="5" borderId="0" xfId="0" applyFont="1" applyFill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E3FF"/>
      <color rgb="FFFFFF66"/>
      <color rgb="FFFFFF99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49E-C18A-E84E-B573-08AED533A544}">
  <dimension ref="B1:K42"/>
  <sheetViews>
    <sheetView tabSelected="1" zoomScale="150" zoomScaleNormal="150" workbookViewId="0">
      <pane ySplit="1" topLeftCell="A2" activePane="bottomLeft" state="frozen"/>
      <selection pane="bottomLeft" activeCell="E28" sqref="E28"/>
    </sheetView>
  </sheetViews>
  <sheetFormatPr baseColWidth="10" defaultColWidth="8.83203125" defaultRowHeight="19" x14ac:dyDescent="0.2"/>
  <cols>
    <col min="1" max="1" width="3.83203125" style="1" customWidth="1"/>
    <col min="2" max="2" width="16" style="1" customWidth="1"/>
    <col min="3" max="3" width="13.1640625" style="1" customWidth="1"/>
    <col min="4" max="4" width="15.83203125" style="1" customWidth="1"/>
    <col min="5" max="5" width="16.6640625" style="1" customWidth="1"/>
    <col min="6" max="6" width="15.33203125" style="2" customWidth="1"/>
    <col min="7" max="7" width="15.5" style="1" customWidth="1"/>
    <col min="8" max="8" width="16.5" style="1" bestFit="1" customWidth="1"/>
    <col min="9" max="9" width="14.1640625" style="1" customWidth="1"/>
    <col min="10" max="10" width="12.5" style="1" customWidth="1"/>
    <col min="11" max="11" width="13.6640625" style="2" customWidth="1"/>
    <col min="12" max="16384" width="8.83203125" style="1"/>
  </cols>
  <sheetData>
    <row r="1" spans="2:11" s="37" customFormat="1" ht="30" customHeight="1" x14ac:dyDescent="0.2">
      <c r="B1" s="46" t="s">
        <v>34</v>
      </c>
      <c r="C1" s="46"/>
      <c r="D1" s="46"/>
      <c r="E1" s="46"/>
      <c r="F1" s="56"/>
      <c r="G1" s="56"/>
      <c r="H1" s="36"/>
      <c r="I1" s="57" t="s">
        <v>35</v>
      </c>
      <c r="J1" s="57"/>
      <c r="K1" s="57"/>
    </row>
    <row r="2" spans="2:11" ht="20" thickBot="1" x14ac:dyDescent="0.25"/>
    <row r="3" spans="2:11" s="9" customFormat="1" ht="24" customHeight="1" x14ac:dyDescent="0.2">
      <c r="B3" s="3" t="s">
        <v>11</v>
      </c>
      <c r="C3" s="4" t="s">
        <v>10</v>
      </c>
      <c r="D3" s="5" t="s">
        <v>5</v>
      </c>
      <c r="E3" s="6" t="s">
        <v>12</v>
      </c>
      <c r="F3" s="7" t="s">
        <v>10</v>
      </c>
      <c r="G3" s="8" t="s">
        <v>5</v>
      </c>
    </row>
    <row r="4" spans="2:11" x14ac:dyDescent="0.2">
      <c r="B4" s="10" t="s">
        <v>22</v>
      </c>
      <c r="C4" s="11">
        <v>0</v>
      </c>
      <c r="D4" s="34"/>
      <c r="E4" s="10" t="s">
        <v>43</v>
      </c>
      <c r="F4" s="12">
        <v>0</v>
      </c>
      <c r="G4" s="34"/>
    </row>
    <row r="5" spans="2:11" ht="32" x14ac:dyDescent="0.2">
      <c r="B5" s="10" t="s">
        <v>20</v>
      </c>
      <c r="C5" s="11">
        <v>0</v>
      </c>
      <c r="D5" s="34" t="s">
        <v>6</v>
      </c>
      <c r="E5" s="10" t="s">
        <v>23</v>
      </c>
      <c r="F5" s="12">
        <v>0</v>
      </c>
      <c r="G5" s="34" t="s">
        <v>15</v>
      </c>
    </row>
    <row r="6" spans="2:11" ht="32" x14ac:dyDescent="0.2">
      <c r="B6" s="10" t="s">
        <v>20</v>
      </c>
      <c r="C6" s="11">
        <v>0.05</v>
      </c>
      <c r="D6" s="34" t="s">
        <v>9</v>
      </c>
      <c r="E6" s="10" t="s">
        <v>23</v>
      </c>
      <c r="F6" s="12">
        <v>0.05</v>
      </c>
      <c r="G6" s="34" t="s">
        <v>16</v>
      </c>
    </row>
    <row r="7" spans="2:11" ht="32" x14ac:dyDescent="0.2">
      <c r="B7" s="10" t="s">
        <v>21</v>
      </c>
      <c r="C7" s="11">
        <v>0.2</v>
      </c>
      <c r="D7" s="34"/>
      <c r="E7" s="10" t="s">
        <v>24</v>
      </c>
      <c r="F7" s="12">
        <v>0</v>
      </c>
      <c r="G7" s="34" t="s">
        <v>15</v>
      </c>
    </row>
    <row r="8" spans="2:11" ht="32" x14ac:dyDescent="0.2">
      <c r="B8" s="10" t="s">
        <v>13</v>
      </c>
      <c r="C8" s="11">
        <v>0.3</v>
      </c>
      <c r="D8" s="34"/>
      <c r="E8" s="10" t="s">
        <v>24</v>
      </c>
      <c r="F8" s="12">
        <v>0.1</v>
      </c>
      <c r="G8" s="34" t="s">
        <v>16</v>
      </c>
    </row>
    <row r="9" spans="2:11" x14ac:dyDescent="0.2">
      <c r="B9" s="47"/>
      <c r="C9" s="48"/>
      <c r="D9" s="49"/>
      <c r="E9" s="10" t="s">
        <v>25</v>
      </c>
      <c r="F9" s="12">
        <v>0.15</v>
      </c>
      <c r="G9" s="34"/>
    </row>
    <row r="10" spans="2:11" x14ac:dyDescent="0.2">
      <c r="B10" s="50"/>
      <c r="C10" s="51"/>
      <c r="D10" s="52"/>
      <c r="E10" s="10" t="s">
        <v>26</v>
      </c>
      <c r="F10" s="12">
        <v>0.2</v>
      </c>
      <c r="G10" s="34"/>
    </row>
    <row r="11" spans="2:11" ht="21" thickBot="1" x14ac:dyDescent="0.25">
      <c r="B11" s="53"/>
      <c r="C11" s="54"/>
      <c r="D11" s="55"/>
      <c r="E11" s="13" t="s">
        <v>14</v>
      </c>
      <c r="F11" s="14">
        <v>0.3</v>
      </c>
      <c r="G11" s="35"/>
    </row>
    <row r="12" spans="2:11" x14ac:dyDescent="0.2">
      <c r="F12" s="15"/>
    </row>
    <row r="13" spans="2:11" x14ac:dyDescent="0.2">
      <c r="F13" s="15"/>
    </row>
    <row r="14" spans="2:11" x14ac:dyDescent="0.2">
      <c r="F14" s="15"/>
    </row>
    <row r="15" spans="2:11" x14ac:dyDescent="0.2">
      <c r="F15" s="15"/>
    </row>
    <row r="16" spans="2:11" x14ac:dyDescent="0.2">
      <c r="F16" s="15"/>
    </row>
    <row r="17" spans="2:11" x14ac:dyDescent="0.2">
      <c r="F17" s="15"/>
    </row>
    <row r="18" spans="2:11" x14ac:dyDescent="0.2">
      <c r="F18" s="15"/>
    </row>
    <row r="20" spans="2:11" ht="20" thickBot="1" x14ac:dyDescent="0.25">
      <c r="E20" s="16"/>
    </row>
    <row r="21" spans="2:11" s="17" customFormat="1" x14ac:dyDescent="0.2">
      <c r="B21" s="44" t="s">
        <v>7</v>
      </c>
      <c r="C21" s="44" t="s">
        <v>8</v>
      </c>
      <c r="D21" s="61" t="s">
        <v>17</v>
      </c>
      <c r="E21" s="62"/>
      <c r="F21" s="62"/>
      <c r="G21" s="63"/>
      <c r="H21" s="58" t="s">
        <v>18</v>
      </c>
      <c r="I21" s="59"/>
      <c r="J21" s="60"/>
      <c r="K21" s="64" t="s">
        <v>19</v>
      </c>
    </row>
    <row r="22" spans="2:11" s="9" customFormat="1" ht="40" x14ac:dyDescent="0.2">
      <c r="B22" s="45"/>
      <c r="C22" s="45"/>
      <c r="D22" s="18" t="s">
        <v>1</v>
      </c>
      <c r="E22" s="19" t="s">
        <v>36</v>
      </c>
      <c r="F22" s="19" t="s">
        <v>3</v>
      </c>
      <c r="G22" s="20" t="s">
        <v>40</v>
      </c>
      <c r="H22" s="21" t="s">
        <v>1</v>
      </c>
      <c r="I22" s="22" t="s">
        <v>3</v>
      </c>
      <c r="J22" s="23" t="s">
        <v>39</v>
      </c>
      <c r="K22" s="65"/>
    </row>
    <row r="23" spans="2:11" ht="20" x14ac:dyDescent="0.2">
      <c r="B23" s="24" t="s">
        <v>22</v>
      </c>
      <c r="C23" s="38">
        <v>240000</v>
      </c>
      <c r="D23" s="25">
        <v>50000</v>
      </c>
      <c r="E23" s="40">
        <v>0</v>
      </c>
      <c r="F23" s="26">
        <f>C23-D23-E23</f>
        <v>190000</v>
      </c>
      <c r="G23" s="27">
        <f>F23*C4</f>
        <v>0</v>
      </c>
      <c r="H23" s="25">
        <v>50000</v>
      </c>
      <c r="I23" s="26">
        <f t="shared" ref="I23:I32" si="0">C23-H23</f>
        <v>190000</v>
      </c>
      <c r="J23" s="27">
        <f>I23*F4</f>
        <v>0</v>
      </c>
      <c r="K23" s="28" t="str">
        <f>IF(J23&lt;G23, "New Regime", (IF(G23=J23, "Both", "Old Regime")))</f>
        <v>Both</v>
      </c>
    </row>
    <row r="24" spans="2:11" ht="20" x14ac:dyDescent="0.2">
      <c r="B24" s="24" t="s">
        <v>27</v>
      </c>
      <c r="C24" s="38">
        <v>270000</v>
      </c>
      <c r="D24" s="25">
        <v>50000</v>
      </c>
      <c r="E24" s="40">
        <v>0</v>
      </c>
      <c r="F24" s="26">
        <f t="shared" ref="F24:F32" si="1">C24-D24-E24</f>
        <v>220000</v>
      </c>
      <c r="G24" s="27">
        <f>F24*C5</f>
        <v>0</v>
      </c>
      <c r="H24" s="25">
        <v>50000</v>
      </c>
      <c r="I24" s="26">
        <f t="shared" si="0"/>
        <v>220000</v>
      </c>
      <c r="J24" s="27">
        <f>I24*F4</f>
        <v>0</v>
      </c>
      <c r="K24" s="28" t="str">
        <f t="shared" ref="K24:K32" si="2">IF(J24&lt;G24, "New Regime", (IF(G24=J24, "Both", "Old Regime")))</f>
        <v>Both</v>
      </c>
    </row>
    <row r="25" spans="2:11" ht="20" x14ac:dyDescent="0.2">
      <c r="B25" s="24" t="s">
        <v>28</v>
      </c>
      <c r="C25" s="38">
        <v>480000</v>
      </c>
      <c r="D25" s="25">
        <v>50000</v>
      </c>
      <c r="E25" s="40">
        <v>0</v>
      </c>
      <c r="F25" s="26">
        <f t="shared" si="1"/>
        <v>430000</v>
      </c>
      <c r="G25" s="27">
        <f>F25*C5</f>
        <v>0</v>
      </c>
      <c r="H25" s="25">
        <v>50000</v>
      </c>
      <c r="I25" s="26">
        <f t="shared" si="0"/>
        <v>430000</v>
      </c>
      <c r="J25" s="27">
        <f>I25*F5</f>
        <v>0</v>
      </c>
      <c r="K25" s="28" t="str">
        <f t="shared" si="2"/>
        <v>Both</v>
      </c>
    </row>
    <row r="26" spans="2:11" ht="20" x14ac:dyDescent="0.2">
      <c r="B26" s="24" t="s">
        <v>29</v>
      </c>
      <c r="C26" s="38">
        <v>580000</v>
      </c>
      <c r="D26" s="25">
        <v>50000</v>
      </c>
      <c r="E26" s="40">
        <v>50000</v>
      </c>
      <c r="F26" s="26">
        <f t="shared" si="1"/>
        <v>480000</v>
      </c>
      <c r="G26" s="27">
        <f>IF(F26&lt;=500000, 0, (12500+(F26-500000)*$C$7))</f>
        <v>0</v>
      </c>
      <c r="H26" s="25">
        <v>50000</v>
      </c>
      <c r="I26" s="26">
        <f t="shared" si="0"/>
        <v>530000</v>
      </c>
      <c r="J26" s="27">
        <f>I26*F5</f>
        <v>0</v>
      </c>
      <c r="K26" s="28" t="str">
        <f t="shared" si="2"/>
        <v>Both</v>
      </c>
    </row>
    <row r="27" spans="2:11" ht="20" x14ac:dyDescent="0.2">
      <c r="B27" s="24" t="s">
        <v>30</v>
      </c>
      <c r="C27" s="38">
        <v>650000</v>
      </c>
      <c r="D27" s="25">
        <v>50000</v>
      </c>
      <c r="E27" s="40">
        <v>50000</v>
      </c>
      <c r="F27" s="26">
        <f t="shared" si="1"/>
        <v>550000</v>
      </c>
      <c r="G27" s="27">
        <f>IF(F27&lt;=500000, 0, (12500+(F27-500000)*$C$7))</f>
        <v>22500</v>
      </c>
      <c r="H27" s="25">
        <v>50000</v>
      </c>
      <c r="I27" s="26">
        <f t="shared" si="0"/>
        <v>600000</v>
      </c>
      <c r="J27" s="27">
        <f>I27*F7</f>
        <v>0</v>
      </c>
      <c r="K27" s="28" t="str">
        <f t="shared" si="2"/>
        <v>New Regime</v>
      </c>
    </row>
    <row r="28" spans="2:11" ht="20" x14ac:dyDescent="0.2">
      <c r="B28" s="24" t="s">
        <v>31</v>
      </c>
      <c r="C28" s="38">
        <v>850000</v>
      </c>
      <c r="D28" s="25">
        <v>50000</v>
      </c>
      <c r="E28" s="40">
        <v>200000</v>
      </c>
      <c r="F28" s="26">
        <f t="shared" si="1"/>
        <v>600000</v>
      </c>
      <c r="G28" s="27">
        <f>IF(F28&lt;=500000, 0, (12500+(F28-500000)*$C$7))</f>
        <v>32500</v>
      </c>
      <c r="H28" s="25">
        <v>50000</v>
      </c>
      <c r="I28" s="26">
        <f t="shared" si="0"/>
        <v>800000</v>
      </c>
      <c r="J28" s="27">
        <f>IF(I28&lt;=700000, 0, (15000+(I28-600000)*$F$8))</f>
        <v>35000</v>
      </c>
      <c r="K28" s="28" t="str">
        <f t="shared" si="2"/>
        <v>Old Regime</v>
      </c>
    </row>
    <row r="29" spans="2:11" ht="20" x14ac:dyDescent="0.2">
      <c r="B29" s="24" t="s">
        <v>32</v>
      </c>
      <c r="C29" s="38">
        <v>950000</v>
      </c>
      <c r="D29" s="25">
        <v>50000</v>
      </c>
      <c r="E29" s="40">
        <v>200000</v>
      </c>
      <c r="F29" s="26">
        <f t="shared" si="1"/>
        <v>700000</v>
      </c>
      <c r="G29" s="27">
        <f>IF(F29&lt;=500000, 0, (12500+(F29-500000)*$C$7))</f>
        <v>52500</v>
      </c>
      <c r="H29" s="25">
        <v>50000</v>
      </c>
      <c r="I29" s="26">
        <f t="shared" si="0"/>
        <v>900000</v>
      </c>
      <c r="J29" s="27">
        <f>IF(I29&lt;=700000, 0, (15000+30000+(I29-900000)*$F$9))</f>
        <v>45000</v>
      </c>
      <c r="K29" s="28" t="str">
        <f t="shared" si="2"/>
        <v>New Regime</v>
      </c>
    </row>
    <row r="30" spans="2:11" ht="20" x14ac:dyDescent="0.2">
      <c r="B30" s="24" t="s">
        <v>33</v>
      </c>
      <c r="C30" s="38">
        <v>1050000</v>
      </c>
      <c r="D30" s="25">
        <v>50000</v>
      </c>
      <c r="E30" s="40">
        <v>250000</v>
      </c>
      <c r="F30" s="26">
        <f t="shared" si="1"/>
        <v>750000</v>
      </c>
      <c r="G30" s="27">
        <f>IF(F30&lt;=500000, 0, (12500+100000+(F30-1000000)*$C$8))</f>
        <v>37500</v>
      </c>
      <c r="H30" s="25">
        <v>50000</v>
      </c>
      <c r="I30" s="26">
        <f t="shared" si="0"/>
        <v>1000000</v>
      </c>
      <c r="J30" s="27">
        <f>IF(I30&lt;=700000, 0, (15000+30000+(I30-900000)*$F$9))</f>
        <v>60000</v>
      </c>
      <c r="K30" s="28" t="str">
        <f t="shared" si="2"/>
        <v>Old Regime</v>
      </c>
    </row>
    <row r="31" spans="2:11" ht="20" x14ac:dyDescent="0.2">
      <c r="B31" s="24" t="s">
        <v>26</v>
      </c>
      <c r="C31" s="38">
        <v>1400000</v>
      </c>
      <c r="D31" s="25">
        <v>50000</v>
      </c>
      <c r="E31" s="40">
        <v>300000</v>
      </c>
      <c r="F31" s="26">
        <f t="shared" si="1"/>
        <v>1050000</v>
      </c>
      <c r="G31" s="27">
        <f>IF(F31&lt;=500000, 0, (12500+100000+(F31-1000000)*$C$8))</f>
        <v>127500</v>
      </c>
      <c r="H31" s="25">
        <v>50000</v>
      </c>
      <c r="I31" s="26">
        <f t="shared" si="0"/>
        <v>1350000</v>
      </c>
      <c r="J31" s="27">
        <f>IF(I31&lt;=700000, 0, (15000+30000+45000+(I31-1200000)*$F$10))</f>
        <v>120000</v>
      </c>
      <c r="K31" s="28" t="str">
        <f t="shared" si="2"/>
        <v>New Regime</v>
      </c>
    </row>
    <row r="32" spans="2:11" ht="21" thickBot="1" x14ac:dyDescent="0.25">
      <c r="B32" s="29" t="s">
        <v>4</v>
      </c>
      <c r="C32" s="39">
        <v>1550000</v>
      </c>
      <c r="D32" s="30">
        <v>50000</v>
      </c>
      <c r="E32" s="41">
        <v>350000</v>
      </c>
      <c r="F32" s="31">
        <f t="shared" si="1"/>
        <v>1150000</v>
      </c>
      <c r="G32" s="32">
        <f>IF(F32&lt;=500000, 0, (12500+100000+(F32-1000000)*$C$8))</f>
        <v>157500</v>
      </c>
      <c r="H32" s="30">
        <v>50000</v>
      </c>
      <c r="I32" s="31">
        <f t="shared" si="0"/>
        <v>1500000</v>
      </c>
      <c r="J32" s="32">
        <f>IF(I32&lt;=700000, 0, (15000+30000+45000+60000+(I32-1500000)*$F$11))</f>
        <v>150000</v>
      </c>
      <c r="K32" s="33" t="str">
        <f t="shared" si="2"/>
        <v>New Regime</v>
      </c>
    </row>
    <row r="33" spans="2:11" ht="12" customHeight="1" x14ac:dyDescent="0.2"/>
    <row r="34" spans="2:11" s="42" customFormat="1" ht="16" x14ac:dyDescent="0.2">
      <c r="B34" s="66" t="s">
        <v>41</v>
      </c>
      <c r="C34" s="66"/>
      <c r="D34" s="66"/>
      <c r="E34" s="66"/>
      <c r="F34" s="43"/>
      <c r="K34" s="43"/>
    </row>
    <row r="35" spans="2:11" ht="10" customHeight="1" x14ac:dyDescent="0.2"/>
    <row r="36" spans="2:11" s="42" customFormat="1" ht="16" x14ac:dyDescent="0.2">
      <c r="B36" s="68" t="s">
        <v>42</v>
      </c>
      <c r="C36" s="68"/>
      <c r="F36" s="43"/>
      <c r="K36" s="43"/>
    </row>
    <row r="37" spans="2:11" s="42" customFormat="1" ht="16" x14ac:dyDescent="0.2">
      <c r="B37" s="66" t="s">
        <v>0</v>
      </c>
      <c r="C37" s="66"/>
      <c r="D37" s="66"/>
      <c r="F37" s="43"/>
      <c r="K37" s="43"/>
    </row>
    <row r="38" spans="2:11" s="42" customFormat="1" ht="16" x14ac:dyDescent="0.2">
      <c r="B38" s="66" t="s">
        <v>2</v>
      </c>
      <c r="C38" s="66"/>
      <c r="D38" s="66"/>
      <c r="F38" s="43"/>
      <c r="K38" s="43"/>
    </row>
    <row r="39" spans="2:11" s="42" customFormat="1" ht="16" x14ac:dyDescent="0.2">
      <c r="B39" s="69" t="s">
        <v>44</v>
      </c>
      <c r="C39" s="66"/>
      <c r="D39" s="66"/>
      <c r="F39" s="43"/>
      <c r="K39" s="43"/>
    </row>
    <row r="40" spans="2:11" s="42" customFormat="1" ht="16" x14ac:dyDescent="0.2">
      <c r="B40" s="66" t="s">
        <v>37</v>
      </c>
      <c r="C40" s="66"/>
      <c r="D40" s="66"/>
      <c r="F40" s="43"/>
      <c r="K40" s="43"/>
    </row>
    <row r="41" spans="2:11" s="42" customFormat="1" ht="16" x14ac:dyDescent="0.2">
      <c r="B41" s="66" t="s">
        <v>38</v>
      </c>
      <c r="C41" s="66"/>
      <c r="D41" s="66"/>
      <c r="F41" s="43"/>
      <c r="K41" s="43"/>
    </row>
    <row r="42" spans="2:11" x14ac:dyDescent="0.2">
      <c r="B42" s="67"/>
      <c r="C42" s="67"/>
      <c r="D42" s="67"/>
    </row>
  </sheetData>
  <sheetProtection algorithmName="SHA-512" hashValue="E9djLN77Kp/dWcpZrQa2gBb5W3gX6cwX7kzWYsYd8aPWOgAvaYpNDte5BbLSQVw58po2XyLPHvL0lzT+7t3zsg==" saltValue="q4UBE4K01oh12yhFeFXnOQ==" spinCount="100000" sheet="1" objects="1" scenarios="1" selectLockedCells="1"/>
  <mergeCells count="17">
    <mergeCell ref="B39:D39"/>
    <mergeCell ref="B40:D40"/>
    <mergeCell ref="B41:D41"/>
    <mergeCell ref="B42:D42"/>
    <mergeCell ref="B34:E34"/>
    <mergeCell ref="B36:C36"/>
    <mergeCell ref="B37:D37"/>
    <mergeCell ref="B38:D38"/>
    <mergeCell ref="B21:B22"/>
    <mergeCell ref="B1:E1"/>
    <mergeCell ref="B9:D11"/>
    <mergeCell ref="F1:G1"/>
    <mergeCell ref="I1:K1"/>
    <mergeCell ref="H21:J21"/>
    <mergeCell ref="D21:G21"/>
    <mergeCell ref="K21:K22"/>
    <mergeCell ref="C21:C22"/>
  </mergeCells>
  <pageMargins left="0.7" right="0.7" top="0.75" bottom="0.75" header="0.3" footer="0.3"/>
  <pageSetup orientation="portrait" horizontalDpi="360" verticalDpi="360" r:id="rId1"/>
  <ignoredErrors>
    <ignoredError sqref="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Slabs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Mukul Malik</dc:creator>
  <cp:lastModifiedBy>Microsoft Office User</cp:lastModifiedBy>
  <dcterms:created xsi:type="dcterms:W3CDTF">2020-02-04T10:10:01Z</dcterms:created>
  <dcterms:modified xsi:type="dcterms:W3CDTF">2023-02-02T09:35:39Z</dcterms:modified>
</cp:coreProperties>
</file>